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a.killar\Desktop\"/>
    </mc:Choice>
  </mc:AlternateContent>
  <bookViews>
    <workbookView xWindow="0" yWindow="0" windowWidth="23040" windowHeight="8904" activeTab="1"/>
  </bookViews>
  <sheets>
    <sheet name="eFTI4EU eelarve 2023-2026" sheetId="1" r:id="rId1"/>
    <sheet name="eFTI4EU RTE osa 2023-2026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C22" i="2"/>
  <c r="F12" i="2"/>
  <c r="C12" i="2"/>
  <c r="C15" i="2" s="1"/>
  <c r="C8" i="2"/>
  <c r="G8" i="1"/>
  <c r="F8" i="2"/>
  <c r="F18" i="2"/>
  <c r="C18" i="2"/>
  <c r="F20" i="2"/>
  <c r="C20" i="2"/>
  <c r="G20" i="1"/>
  <c r="G22" i="2"/>
  <c r="F23" i="2"/>
  <c r="F19" i="2"/>
  <c r="E23" i="2"/>
  <c r="E22" i="2"/>
  <c r="E21" i="2"/>
  <c r="E20" i="2"/>
  <c r="E19" i="2"/>
  <c r="G19" i="2" s="1"/>
  <c r="E18" i="2"/>
  <c r="D23" i="2"/>
  <c r="D22" i="2"/>
  <c r="D21" i="2"/>
  <c r="G21" i="2" s="1"/>
  <c r="D20" i="2"/>
  <c r="D19" i="2"/>
  <c r="D18" i="2"/>
  <c r="C23" i="2"/>
  <c r="G23" i="2" s="1"/>
  <c r="F14" i="2"/>
  <c r="E14" i="2"/>
  <c r="D14" i="2"/>
  <c r="C14" i="2"/>
  <c r="G14" i="2" s="1"/>
  <c r="E12" i="2"/>
  <c r="E15" i="2" s="1"/>
  <c r="D12" i="2"/>
  <c r="D15" i="2" s="1"/>
  <c r="F10" i="2"/>
  <c r="E10" i="2"/>
  <c r="D10" i="2"/>
  <c r="F15" i="2"/>
  <c r="E8" i="2"/>
  <c r="D8" i="2"/>
  <c r="G15" i="2" l="1"/>
  <c r="G18" i="2"/>
  <c r="G20" i="2"/>
  <c r="E24" i="2"/>
  <c r="D24" i="2"/>
  <c r="C24" i="2"/>
  <c r="G12" i="2"/>
  <c r="G10" i="2"/>
  <c r="G8" i="2"/>
  <c r="F15" i="1"/>
  <c r="E15" i="1"/>
  <c r="D15" i="1"/>
  <c r="D24" i="1"/>
  <c r="E24" i="1"/>
  <c r="G21" i="1"/>
  <c r="C24" i="1"/>
  <c r="G12" i="1"/>
  <c r="C15" i="1"/>
  <c r="G10" i="1"/>
  <c r="F10" i="1"/>
  <c r="F19" i="1"/>
  <c r="F24" i="1"/>
  <c r="E23" i="1"/>
  <c r="G23" i="1" s="1"/>
  <c r="G18" i="1"/>
  <c r="G22" i="1"/>
  <c r="F20" i="1"/>
  <c r="G19" i="1"/>
  <c r="G24" i="2" l="1"/>
  <c r="G24" i="1"/>
  <c r="F24" i="2"/>
</calcChain>
</file>

<file path=xl/sharedStrings.xml><?xml version="1.0" encoding="utf-8"?>
<sst xmlns="http://schemas.openxmlformats.org/spreadsheetml/2006/main" count="32" uniqueCount="15">
  <si>
    <t>Kokku</t>
  </si>
  <si>
    <t>Tööpakett</t>
  </si>
  <si>
    <t>Personalikulu</t>
  </si>
  <si>
    <t>Reisikulud</t>
  </si>
  <si>
    <t>Tellitavad teenused (piloteerimisega seotud tegevused)</t>
  </si>
  <si>
    <t>Tellitavad teenused (kohtumiste korraldamisega seotud tegevused)</t>
  </si>
  <si>
    <t>Projektijuhtimisega seotud tegevused (sh auditi tellimine)</t>
  </si>
  <si>
    <t>WP1: Horisontaalsed tegevused, teekaardid ja uuringud</t>
  </si>
  <si>
    <t>WP2: Liikmesriikide piloodid (tarkvara valideerimine läbi piloteerimise)</t>
  </si>
  <si>
    <t xml:space="preserve">WP3: Kommunikatsiooni ja tegevused teadlikkuse tõstmiseks </t>
  </si>
  <si>
    <t xml:space="preserve">WP4: Projekti koordineerimine </t>
  </si>
  <si>
    <t>2023-2026 kokku</t>
  </si>
  <si>
    <t>2023-2026 KOKKU</t>
  </si>
  <si>
    <t>Tegevused:</t>
  </si>
  <si>
    <t>Tellitavad teenused (uuringud, teekaardid)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</si>
</sst>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0" fillId="0" borderId="1" xfId="0" applyNumberFormat="1" applyBorder="1"/>
    <xf numFmtId="3" fontId="0" fillId="0" borderId="1" xfId="0" applyNumberFormat="1" applyFill="1" applyBorder="1"/>
    <xf numFmtId="3" fontId="0" fillId="0" borderId="0" xfId="0" applyNumberFormat="1"/>
    <xf numFmtId="0" fontId="0" fillId="2" borderId="1" xfId="0" applyFill="1" applyBorder="1"/>
    <xf numFmtId="3" fontId="0" fillId="2" borderId="1" xfId="0" applyNumberForma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Border="1"/>
    <xf numFmtId="3" fontId="1" fillId="0" borderId="6" xfId="0" applyNumberFormat="1" applyFont="1" applyBorder="1"/>
    <xf numFmtId="3" fontId="0" fillId="0" borderId="0" xfId="0" applyNumberFormat="1" applyFill="1" applyBorder="1"/>
    <xf numFmtId="0" fontId="1" fillId="0" borderId="7" xfId="0" applyFont="1" applyFill="1" applyBorder="1" applyAlignment="1">
      <alignment horizontal="right"/>
    </xf>
    <xf numFmtId="3" fontId="1" fillId="0" borderId="8" xfId="0" applyNumberFormat="1" applyFont="1" applyBorder="1"/>
    <xf numFmtId="3" fontId="1" fillId="0" borderId="9" xfId="0" applyNumberFormat="1" applyFont="1" applyBorder="1"/>
    <xf numFmtId="0" fontId="0" fillId="2" borderId="5" xfId="0" applyFill="1" applyBorder="1"/>
    <xf numFmtId="0" fontId="0" fillId="2" borderId="6" xfId="0" applyFill="1" applyBorder="1"/>
    <xf numFmtId="3" fontId="0" fillId="0" borderId="6" xfId="0" applyNumberFormat="1" applyBorder="1"/>
    <xf numFmtId="3" fontId="0" fillId="2" borderId="6" xfId="0" applyNumberFormat="1" applyFill="1" applyBorder="1"/>
    <xf numFmtId="0" fontId="1" fillId="0" borderId="7" xfId="0" applyFont="1" applyBorder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28"/>
  <sheetViews>
    <sheetView topLeftCell="A2" workbookViewId="0">
      <selection activeCell="J16" sqref="J15:J16"/>
    </sheetView>
  </sheetViews>
  <sheetFormatPr defaultRowHeight="14.4" x14ac:dyDescent="0.3"/>
  <cols>
    <col min="2" max="2" width="59" bestFit="1" customWidth="1"/>
    <col min="3" max="3" width="10.109375" bestFit="1" customWidth="1"/>
    <col min="4" max="5" width="11.109375" bestFit="1" customWidth="1"/>
    <col min="6" max="6" width="9.88671875" bestFit="1" customWidth="1"/>
    <col min="7" max="7" width="15.6640625" bestFit="1" customWidth="1"/>
    <col min="10" max="10" width="14.109375" customWidth="1"/>
  </cols>
  <sheetData>
    <row r="5" spans="2:7" ht="15" thickBot="1" x14ac:dyDescent="0.35"/>
    <row r="6" spans="2:7" x14ac:dyDescent="0.3">
      <c r="B6" s="6" t="s">
        <v>1</v>
      </c>
      <c r="C6" s="7">
        <v>2023</v>
      </c>
      <c r="D6" s="7">
        <v>2024</v>
      </c>
      <c r="E6" s="7">
        <v>2025</v>
      </c>
      <c r="F6" s="7">
        <v>2026</v>
      </c>
      <c r="G6" s="8" t="s">
        <v>11</v>
      </c>
    </row>
    <row r="7" spans="2:7" x14ac:dyDescent="0.3">
      <c r="B7" s="15" t="s">
        <v>7</v>
      </c>
      <c r="C7" s="4"/>
      <c r="D7" s="4"/>
      <c r="E7" s="4"/>
      <c r="F7" s="4"/>
      <c r="G7" s="16"/>
    </row>
    <row r="8" spans="2:7" x14ac:dyDescent="0.3">
      <c r="B8" s="9"/>
      <c r="C8" s="2">
        <v>3000</v>
      </c>
      <c r="D8" s="2">
        <v>76750</v>
      </c>
      <c r="E8" s="2">
        <v>76750</v>
      </c>
      <c r="F8" s="2">
        <v>21000</v>
      </c>
      <c r="G8" s="17">
        <f>C8+D8+E8+F8</f>
        <v>177500</v>
      </c>
    </row>
    <row r="9" spans="2:7" x14ac:dyDescent="0.3">
      <c r="B9" s="15" t="s">
        <v>8</v>
      </c>
      <c r="C9" s="5"/>
      <c r="D9" s="5"/>
      <c r="E9" s="5"/>
      <c r="F9" s="5"/>
      <c r="G9" s="18"/>
    </row>
    <row r="10" spans="2:7" x14ac:dyDescent="0.3">
      <c r="B10" s="9"/>
      <c r="C10" s="1">
        <v>0</v>
      </c>
      <c r="D10" s="1">
        <v>293625</v>
      </c>
      <c r="E10" s="1">
        <v>261000</v>
      </c>
      <c r="F10" s="1">
        <f>65250+3265+29360</f>
        <v>97875</v>
      </c>
      <c r="G10" s="17">
        <f>C10+D10+E10+F10</f>
        <v>652500</v>
      </c>
    </row>
    <row r="11" spans="2:7" x14ac:dyDescent="0.3">
      <c r="B11" s="15" t="s">
        <v>9</v>
      </c>
      <c r="C11" s="5"/>
      <c r="D11" s="5"/>
      <c r="E11" s="5"/>
      <c r="F11" s="5"/>
      <c r="G11" s="18"/>
    </row>
    <row r="12" spans="2:7" x14ac:dyDescent="0.3">
      <c r="B12" s="9"/>
      <c r="C12" s="2">
        <v>11000</v>
      </c>
      <c r="D12" s="2">
        <v>25000</v>
      </c>
      <c r="E12" s="2">
        <v>35000</v>
      </c>
      <c r="F12" s="2">
        <v>44000</v>
      </c>
      <c r="G12" s="17">
        <f>C12+D12+E12+F12</f>
        <v>115000</v>
      </c>
    </row>
    <row r="13" spans="2:7" x14ac:dyDescent="0.3">
      <c r="B13" s="15" t="s">
        <v>10</v>
      </c>
      <c r="C13" s="5"/>
      <c r="D13" s="5"/>
      <c r="E13" s="5"/>
      <c r="F13" s="5"/>
      <c r="G13" s="18"/>
    </row>
    <row r="14" spans="2:7" x14ac:dyDescent="0.3">
      <c r="B14" s="9"/>
      <c r="C14" s="1">
        <v>1000</v>
      </c>
      <c r="D14" s="1">
        <v>24750</v>
      </c>
      <c r="E14" s="1">
        <v>23750</v>
      </c>
      <c r="F14" s="1">
        <v>5500</v>
      </c>
      <c r="G14" s="17">
        <v>55000</v>
      </c>
    </row>
    <row r="15" spans="2:7" ht="15" thickBot="1" x14ac:dyDescent="0.35">
      <c r="B15" s="19" t="s">
        <v>0</v>
      </c>
      <c r="C15" s="13">
        <f>C8+C10+C12+C14</f>
        <v>15000</v>
      </c>
      <c r="D15" s="13">
        <f>D8+D10+D12+D14</f>
        <v>420125</v>
      </c>
      <c r="E15" s="13">
        <f>E8+E10+E12+E14</f>
        <v>396500</v>
      </c>
      <c r="F15" s="13">
        <f>F8+F10+F12+F14</f>
        <v>168375</v>
      </c>
      <c r="G15" s="14">
        <v>1000000</v>
      </c>
    </row>
    <row r="16" spans="2:7" ht="15" thickBot="1" x14ac:dyDescent="0.35"/>
    <row r="17" spans="2:10" x14ac:dyDescent="0.3">
      <c r="B17" s="6" t="s">
        <v>13</v>
      </c>
      <c r="C17" s="7">
        <v>2023</v>
      </c>
      <c r="D17" s="7">
        <v>2024</v>
      </c>
      <c r="E17" s="7">
        <v>2025</v>
      </c>
      <c r="F17" s="7">
        <v>2026</v>
      </c>
      <c r="G17" s="8" t="s">
        <v>12</v>
      </c>
    </row>
    <row r="18" spans="2:10" x14ac:dyDescent="0.3">
      <c r="B18" s="9" t="s">
        <v>2</v>
      </c>
      <c r="C18" s="2">
        <v>3000</v>
      </c>
      <c r="D18" s="2">
        <v>38000</v>
      </c>
      <c r="E18" s="2">
        <v>38000</v>
      </c>
      <c r="F18" s="2">
        <v>21000</v>
      </c>
      <c r="G18" s="10">
        <f>C18+D18+E18+F18</f>
        <v>100000</v>
      </c>
    </row>
    <row r="19" spans="2:10" x14ac:dyDescent="0.3">
      <c r="B19" s="9" t="s">
        <v>4</v>
      </c>
      <c r="C19" s="2">
        <v>0</v>
      </c>
      <c r="D19" s="2">
        <v>293625</v>
      </c>
      <c r="E19" s="2">
        <v>261000</v>
      </c>
      <c r="F19" s="2">
        <f>65250+3265+29360</f>
        <v>97875</v>
      </c>
      <c r="G19" s="10">
        <f>SUM(C19:F19)</f>
        <v>652500</v>
      </c>
      <c r="J19" s="3"/>
    </row>
    <row r="20" spans="2:10" x14ac:dyDescent="0.3">
      <c r="B20" s="9" t="s">
        <v>5</v>
      </c>
      <c r="C20" s="2">
        <v>5000</v>
      </c>
      <c r="D20" s="2">
        <v>10000</v>
      </c>
      <c r="E20" s="2">
        <v>20000</v>
      </c>
      <c r="F20" s="2">
        <f>65000-E20-D20-C20</f>
        <v>30000</v>
      </c>
      <c r="G20" s="10">
        <f>SUM(C20:F20)</f>
        <v>65000</v>
      </c>
      <c r="H20" s="3"/>
      <c r="J20" s="3"/>
    </row>
    <row r="21" spans="2:10" x14ac:dyDescent="0.3">
      <c r="B21" s="9" t="s">
        <v>14</v>
      </c>
      <c r="C21" s="2">
        <v>0</v>
      </c>
      <c r="D21" s="11">
        <v>38750</v>
      </c>
      <c r="E21" s="11">
        <v>38750</v>
      </c>
      <c r="F21" s="2">
        <v>0</v>
      </c>
      <c r="G21" s="10">
        <f>C21+D21+E21+F21</f>
        <v>77500</v>
      </c>
      <c r="J21" s="3"/>
    </row>
    <row r="22" spans="2:10" x14ac:dyDescent="0.3">
      <c r="B22" s="9" t="s">
        <v>3</v>
      </c>
      <c r="C22" s="2">
        <v>6000</v>
      </c>
      <c r="D22" s="2">
        <v>15000</v>
      </c>
      <c r="E22" s="2">
        <v>15000</v>
      </c>
      <c r="F22" s="2">
        <v>14000</v>
      </c>
      <c r="G22" s="10">
        <f>C22+D22+E22+F22</f>
        <v>50000</v>
      </c>
    </row>
    <row r="23" spans="2:10" x14ac:dyDescent="0.3">
      <c r="B23" s="9" t="s">
        <v>6</v>
      </c>
      <c r="C23" s="1">
        <v>1000</v>
      </c>
      <c r="D23" s="1">
        <v>24750</v>
      </c>
      <c r="E23" s="1">
        <f>22000+1750</f>
        <v>23750</v>
      </c>
      <c r="F23" s="1">
        <v>5500</v>
      </c>
      <c r="G23" s="10">
        <f>C23+D23+E23+F23</f>
        <v>55000</v>
      </c>
      <c r="J23" s="3"/>
    </row>
    <row r="24" spans="2:10" ht="15" thickBot="1" x14ac:dyDescent="0.35">
      <c r="B24" s="12" t="s">
        <v>0</v>
      </c>
      <c r="C24" s="13">
        <f>C18+C19+C20+C22+C23</f>
        <v>15000</v>
      </c>
      <c r="D24" s="13">
        <f>SUM(D18:D23)</f>
        <v>420125</v>
      </c>
      <c r="E24" s="13">
        <f>SUM(E18:E23)</f>
        <v>396500</v>
      </c>
      <c r="F24" s="13">
        <f>SUM(F18:F23)</f>
        <v>168375</v>
      </c>
      <c r="G24" s="14">
        <f>SUM(G18:G23)</f>
        <v>1000000</v>
      </c>
      <c r="J24" s="3"/>
    </row>
    <row r="25" spans="2:10" x14ac:dyDescent="0.3">
      <c r="G25" s="3"/>
    </row>
    <row r="26" spans="2:10" x14ac:dyDescent="0.3">
      <c r="D26" s="3"/>
      <c r="E26" s="3"/>
    </row>
    <row r="27" spans="2:10" x14ac:dyDescent="0.3">
      <c r="E27" s="3"/>
      <c r="F27" s="3"/>
    </row>
    <row r="28" spans="2:10" x14ac:dyDescent="0.3">
      <c r="D28" s="3"/>
      <c r="E28" s="3"/>
    </row>
  </sheetData>
  <pageMargins left="0.7" right="0.7" top="0.75" bottom="0.75" header="0.3" footer="0.3"/>
  <pageSetup paperSize="9" orientation="portrait" r:id="rId1"/>
  <ignoredErrors>
    <ignoredError sqref="D2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26"/>
  <sheetViews>
    <sheetView tabSelected="1" workbookViewId="0">
      <selection activeCell="M19" sqref="M19"/>
    </sheetView>
  </sheetViews>
  <sheetFormatPr defaultRowHeight="14.4" x14ac:dyDescent="0.3"/>
  <cols>
    <col min="2" max="2" width="59" bestFit="1" customWidth="1"/>
    <col min="3" max="3" width="10.109375" bestFit="1" customWidth="1"/>
    <col min="4" max="5" width="11.109375" bestFit="1" customWidth="1"/>
    <col min="6" max="6" width="9.88671875" bestFit="1" customWidth="1"/>
    <col min="7" max="7" width="15.6640625" bestFit="1" customWidth="1"/>
    <col min="10" max="10" width="14.109375" customWidth="1"/>
  </cols>
  <sheetData>
    <row r="5" spans="2:8" ht="15" thickBot="1" x14ac:dyDescent="0.35"/>
    <row r="6" spans="2:8" x14ac:dyDescent="0.3">
      <c r="B6" s="6" t="s">
        <v>1</v>
      </c>
      <c r="C6" s="7">
        <v>2023</v>
      </c>
      <c r="D6" s="7">
        <v>2024</v>
      </c>
      <c r="E6" s="7">
        <v>2025</v>
      </c>
      <c r="F6" s="7">
        <v>2026</v>
      </c>
      <c r="G6" s="8" t="s">
        <v>11</v>
      </c>
    </row>
    <row r="7" spans="2:8" x14ac:dyDescent="0.3">
      <c r="B7" s="15" t="s">
        <v>7</v>
      </c>
      <c r="C7" s="4"/>
      <c r="D7" s="4"/>
      <c r="E7" s="4"/>
      <c r="F7" s="4"/>
      <c r="G7" s="16"/>
    </row>
    <row r="8" spans="2:8" x14ac:dyDescent="0.3">
      <c r="B8" s="9"/>
      <c r="C8" s="2">
        <f>3000/2</f>
        <v>1500</v>
      </c>
      <c r="D8" s="2">
        <f>76750/2</f>
        <v>38375</v>
      </c>
      <c r="E8" s="2">
        <f>76750/2</f>
        <v>38375</v>
      </c>
      <c r="F8" s="2">
        <f>21000/2</f>
        <v>10500</v>
      </c>
      <c r="G8" s="17">
        <f>C8+D8+E8+F8</f>
        <v>88750</v>
      </c>
    </row>
    <row r="9" spans="2:8" x14ac:dyDescent="0.3">
      <c r="B9" s="15" t="s">
        <v>8</v>
      </c>
      <c r="C9" s="5"/>
      <c r="D9" s="5"/>
      <c r="E9" s="5"/>
      <c r="F9" s="5"/>
      <c r="G9" s="18"/>
    </row>
    <row r="10" spans="2:8" x14ac:dyDescent="0.3">
      <c r="B10" s="9"/>
      <c r="C10" s="1">
        <v>0</v>
      </c>
      <c r="D10" s="1">
        <f>293625/2</f>
        <v>146812.5</v>
      </c>
      <c r="E10" s="1">
        <f>261000/2</f>
        <v>130500</v>
      </c>
      <c r="F10" s="1">
        <f>(65250+3265+29360)/2</f>
        <v>48937.5</v>
      </c>
      <c r="G10" s="17">
        <f>C10+D10+E10+F10</f>
        <v>326250</v>
      </c>
    </row>
    <row r="11" spans="2:8" x14ac:dyDescent="0.3">
      <c r="B11" s="15" t="s">
        <v>9</v>
      </c>
      <c r="C11" s="5"/>
      <c r="D11" s="5"/>
      <c r="E11" s="5"/>
      <c r="F11" s="5"/>
      <c r="G11" s="18"/>
    </row>
    <row r="12" spans="2:8" x14ac:dyDescent="0.3">
      <c r="B12" s="9"/>
      <c r="C12" s="2">
        <f>11000/2</f>
        <v>5500</v>
      </c>
      <c r="D12" s="2">
        <f>25000/2</f>
        <v>12500</v>
      </c>
      <c r="E12" s="2">
        <f>35000/2</f>
        <v>17500</v>
      </c>
      <c r="F12" s="2">
        <f>44000/2</f>
        <v>22000</v>
      </c>
      <c r="G12" s="17">
        <f>C12+D12+E12+F12</f>
        <v>57500</v>
      </c>
    </row>
    <row r="13" spans="2:8" x14ac:dyDescent="0.3">
      <c r="B13" s="15" t="s">
        <v>10</v>
      </c>
      <c r="C13" s="5"/>
      <c r="D13" s="5"/>
      <c r="E13" s="5"/>
      <c r="F13" s="5"/>
      <c r="G13" s="18"/>
    </row>
    <row r="14" spans="2:8" x14ac:dyDescent="0.3">
      <c r="B14" s="9"/>
      <c r="C14" s="1">
        <f>1000/2</f>
        <v>500</v>
      </c>
      <c r="D14" s="1">
        <f>24750/2</f>
        <v>12375</v>
      </c>
      <c r="E14" s="1">
        <f>23750/2</f>
        <v>11875</v>
      </c>
      <c r="F14" s="1">
        <f>5500/2</f>
        <v>2750</v>
      </c>
      <c r="G14" s="17">
        <f>C14+D14+E14+F14</f>
        <v>27500</v>
      </c>
    </row>
    <row r="15" spans="2:8" ht="15" thickBot="1" x14ac:dyDescent="0.35">
      <c r="B15" s="19" t="s">
        <v>0</v>
      </c>
      <c r="C15" s="13">
        <f>C8+C10+C12+C14</f>
        <v>7500</v>
      </c>
      <c r="D15" s="13">
        <f>D8+D10+D12+D14</f>
        <v>210062.5</v>
      </c>
      <c r="E15" s="13">
        <f>E8+E10+E12+E14</f>
        <v>198250</v>
      </c>
      <c r="F15" s="13">
        <f>F8+F10+F12+F14</f>
        <v>84187.5</v>
      </c>
      <c r="G15" s="14">
        <f>C15+D15+E15+F15</f>
        <v>500000</v>
      </c>
      <c r="H15" s="3"/>
    </row>
    <row r="16" spans="2:8" ht="15" thickBot="1" x14ac:dyDescent="0.35"/>
    <row r="17" spans="2:10" x14ac:dyDescent="0.3">
      <c r="B17" s="6" t="s">
        <v>13</v>
      </c>
      <c r="C17" s="7">
        <v>2023</v>
      </c>
      <c r="D17" s="7">
        <v>2024</v>
      </c>
      <c r="E17" s="7">
        <v>2025</v>
      </c>
      <c r="F17" s="7">
        <v>2026</v>
      </c>
      <c r="G17" s="8" t="s">
        <v>12</v>
      </c>
    </row>
    <row r="18" spans="2:10" x14ac:dyDescent="0.3">
      <c r="B18" s="9" t="s">
        <v>2</v>
      </c>
      <c r="C18" s="2">
        <f>3000/2</f>
        <v>1500</v>
      </c>
      <c r="D18" s="2">
        <f>38000/2</f>
        <v>19000</v>
      </c>
      <c r="E18" s="2">
        <f>38000/2</f>
        <v>19000</v>
      </c>
      <c r="F18" s="2">
        <f>21000/2</f>
        <v>10500</v>
      </c>
      <c r="G18" s="10">
        <f>C18+D18+E18+F18</f>
        <v>50000</v>
      </c>
    </row>
    <row r="19" spans="2:10" x14ac:dyDescent="0.3">
      <c r="B19" s="9" t="s">
        <v>4</v>
      </c>
      <c r="C19" s="2">
        <v>0</v>
      </c>
      <c r="D19" s="2">
        <f>293625/2</f>
        <v>146812.5</v>
      </c>
      <c r="E19" s="2">
        <f>261000/2</f>
        <v>130500</v>
      </c>
      <c r="F19" s="2">
        <f>(65250+3265+29360)/2</f>
        <v>48937.5</v>
      </c>
      <c r="G19" s="10">
        <f>SUM(C19:F19)</f>
        <v>326250</v>
      </c>
      <c r="J19" s="3"/>
    </row>
    <row r="20" spans="2:10" x14ac:dyDescent="0.3">
      <c r="B20" s="9" t="s">
        <v>5</v>
      </c>
      <c r="C20" s="2">
        <f>5000/2</f>
        <v>2500</v>
      </c>
      <c r="D20" s="2">
        <f>10000/2</f>
        <v>5000</v>
      </c>
      <c r="E20" s="2">
        <f>20000/2</f>
        <v>10000</v>
      </c>
      <c r="F20" s="2">
        <f>30000/2</f>
        <v>15000</v>
      </c>
      <c r="G20" s="10">
        <f>SUM(C20:F20)</f>
        <v>32500</v>
      </c>
      <c r="J20" s="3"/>
    </row>
    <row r="21" spans="2:10" x14ac:dyDescent="0.3">
      <c r="B21" s="9" t="s">
        <v>14</v>
      </c>
      <c r="C21" s="2">
        <v>0</v>
      </c>
      <c r="D21" s="11">
        <f>38750/2</f>
        <v>19375</v>
      </c>
      <c r="E21" s="11">
        <f>38750/2</f>
        <v>19375</v>
      </c>
      <c r="F21" s="2">
        <v>0</v>
      </c>
      <c r="G21" s="10">
        <f>C21+D21+E21+F21</f>
        <v>38750</v>
      </c>
      <c r="J21" s="3"/>
    </row>
    <row r="22" spans="2:10" x14ac:dyDescent="0.3">
      <c r="B22" s="9" t="s">
        <v>3</v>
      </c>
      <c r="C22" s="2">
        <f>6000/2</f>
        <v>3000</v>
      </c>
      <c r="D22" s="2">
        <f>15000/2</f>
        <v>7500</v>
      </c>
      <c r="E22" s="2">
        <f>15000/2</f>
        <v>7500</v>
      </c>
      <c r="F22" s="2">
        <f>14000/2</f>
        <v>7000</v>
      </c>
      <c r="G22" s="10">
        <f>C22+D22+E22+F22</f>
        <v>25000</v>
      </c>
    </row>
    <row r="23" spans="2:10" x14ac:dyDescent="0.3">
      <c r="B23" s="9" t="s">
        <v>6</v>
      </c>
      <c r="C23" s="1">
        <f>1000/2</f>
        <v>500</v>
      </c>
      <c r="D23" s="1">
        <f>24750/2</f>
        <v>12375</v>
      </c>
      <c r="E23" s="1">
        <f>(22000+1750)/2</f>
        <v>11875</v>
      </c>
      <c r="F23" s="1">
        <f>5500/2</f>
        <v>2750</v>
      </c>
      <c r="G23" s="10">
        <f>C23+D23+E23+F23</f>
        <v>27500</v>
      </c>
      <c r="J23" s="3"/>
    </row>
    <row r="24" spans="2:10" ht="15" thickBot="1" x14ac:dyDescent="0.35">
      <c r="B24" s="12" t="s">
        <v>0</v>
      </c>
      <c r="C24" s="13">
        <f>C18+C19+C20+C22+C23</f>
        <v>7500</v>
      </c>
      <c r="D24" s="13">
        <f>SUM(D18:D23)</f>
        <v>210062.5</v>
      </c>
      <c r="E24" s="13">
        <f>SUM(E18:E23)</f>
        <v>198250</v>
      </c>
      <c r="F24" s="13">
        <f>SUM(F18:F23)</f>
        <v>84187.5</v>
      </c>
      <c r="G24" s="14">
        <f>SUM(G18:G23)</f>
        <v>500000</v>
      </c>
      <c r="J24" s="3"/>
    </row>
    <row r="25" spans="2:10" x14ac:dyDescent="0.3">
      <c r="G25" s="3"/>
    </row>
    <row r="26" spans="2:10" x14ac:dyDescent="0.3">
      <c r="D26" s="3"/>
      <c r="E2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eFTI4EU eelarve 2023-2026</vt:lpstr>
      <vt:lpstr>eFTI4EU RTE osa 2023-2026</vt:lpstr>
    </vt:vector>
  </TitlesOfParts>
  <Company>RIK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Killar</dc:creator>
  <cp:lastModifiedBy>Eva Killar</cp:lastModifiedBy>
  <dcterms:created xsi:type="dcterms:W3CDTF">2023-07-03T06:54:04Z</dcterms:created>
  <dcterms:modified xsi:type="dcterms:W3CDTF">2023-07-03T11:32:26Z</dcterms:modified>
  <dc:title>Lisa 2. Projekti eFTI4EU eelarve 2023-2026</dc:title>
</cp:coreProperties>
</file>